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_{520B02E3-554D-4DBD-BA64-D7B787E82038}" xr6:coauthVersionLast="44" xr6:coauthVersionMax="44" xr10:uidLastSave="{00000000-0000-0000-0000-000000000000}"/>
  <bookViews>
    <workbookView xWindow="-120" yWindow="-120" windowWidth="20730" windowHeight="11760" firstSheet="1" activeTab="1" xr2:uid="{C07D66AC-8A30-49AF-99DE-17F1A3AC5485}"/>
  </bookViews>
  <sheets>
    <sheet name="Inputs" sheetId="2" state="hidden" r:id="rId1"/>
    <sheet name="XYZ Forecast 2019-2020" sheetId="1" r:id="rId2"/>
  </sheets>
  <definedNames>
    <definedName name="_xlnm.Print_Area" localSheetId="1">'XYZ Forecast 2019-2020'!$A$1:$P$37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8" i="1" l="1"/>
  <c r="D16" i="1"/>
  <c r="L16" i="1" s="1"/>
  <c r="D14" i="1"/>
  <c r="N14" i="1" s="1"/>
  <c r="D12" i="1"/>
  <c r="N12" i="1" s="1"/>
  <c r="D10" i="1"/>
  <c r="M10" i="1" s="1"/>
  <c r="O11" i="1"/>
  <c r="O13" i="1"/>
  <c r="O14" i="1"/>
  <c r="O15" i="1"/>
  <c r="O16" i="1"/>
  <c r="O17" i="1"/>
  <c r="O18" i="1"/>
  <c r="O9" i="1"/>
  <c r="N9" i="1"/>
  <c r="N10" i="1"/>
  <c r="N11" i="1"/>
  <c r="N13" i="1"/>
  <c r="N15" i="1"/>
  <c r="N17" i="1"/>
  <c r="N18" i="1"/>
  <c r="M9" i="1"/>
  <c r="M11" i="1"/>
  <c r="M13" i="1"/>
  <c r="M15" i="1"/>
  <c r="M16" i="1"/>
  <c r="M17" i="1"/>
  <c r="M18" i="1"/>
  <c r="L9" i="1"/>
  <c r="L10" i="1"/>
  <c r="L11" i="1"/>
  <c r="L13" i="1"/>
  <c r="L14" i="1"/>
  <c r="L15" i="1"/>
  <c r="L17" i="1"/>
  <c r="L18" i="1"/>
  <c r="K9" i="1"/>
  <c r="K11" i="1"/>
  <c r="K13" i="1"/>
  <c r="K15" i="1"/>
  <c r="K16" i="1"/>
  <c r="K17" i="1"/>
  <c r="K18" i="1"/>
  <c r="J9" i="1"/>
  <c r="H10" i="1"/>
  <c r="J10" i="1"/>
  <c r="H11" i="1"/>
  <c r="I11" i="1"/>
  <c r="J11" i="1"/>
  <c r="J12" i="1"/>
  <c r="H13" i="1"/>
  <c r="I13" i="1"/>
  <c r="J13" i="1"/>
  <c r="H14" i="1"/>
  <c r="H15" i="1"/>
  <c r="I15" i="1"/>
  <c r="J15" i="1"/>
  <c r="H16" i="1"/>
  <c r="I16" i="1"/>
  <c r="J16" i="1"/>
  <c r="H17" i="1"/>
  <c r="I17" i="1"/>
  <c r="J17" i="1"/>
  <c r="H18" i="1"/>
  <c r="I18" i="1"/>
  <c r="J18" i="1"/>
  <c r="I9" i="1"/>
  <c r="H9" i="1"/>
  <c r="G11" i="1"/>
  <c r="G12" i="1"/>
  <c r="G13" i="1"/>
  <c r="G15" i="1"/>
  <c r="G16" i="1"/>
  <c r="G17" i="1"/>
  <c r="G18" i="1"/>
  <c r="G9" i="1"/>
  <c r="F10" i="1"/>
  <c r="F11" i="1"/>
  <c r="F13" i="1"/>
  <c r="F14" i="1"/>
  <c r="F15" i="1"/>
  <c r="F16" i="1"/>
  <c r="F17" i="1"/>
  <c r="F18" i="1"/>
  <c r="F9" i="1"/>
  <c r="E10" i="1"/>
  <c r="E11" i="1"/>
  <c r="E13" i="1"/>
  <c r="E15" i="1"/>
  <c r="E16" i="1"/>
  <c r="E17" i="1"/>
  <c r="E18" i="1"/>
  <c r="E9" i="1"/>
  <c r="D21" i="1"/>
  <c r="D25" i="1" s="1"/>
  <c r="E6" i="1"/>
  <c r="F6" i="1" s="1"/>
  <c r="G6" i="1" s="1"/>
  <c r="H6" i="1" s="1"/>
  <c r="I6" i="1" s="1"/>
  <c r="J6" i="1" s="1"/>
  <c r="K6" i="1" s="1"/>
  <c r="L6" i="1" s="1"/>
  <c r="M6" i="1" s="1"/>
  <c r="N6" i="1" s="1"/>
  <c r="O6" i="1" s="1"/>
  <c r="N16" i="1" l="1"/>
  <c r="E12" i="1"/>
  <c r="I12" i="1"/>
  <c r="O12" i="1"/>
  <c r="H12" i="1"/>
  <c r="H21" i="1" s="1"/>
  <c r="K12" i="1"/>
  <c r="L12" i="1"/>
  <c r="F12" i="1"/>
  <c r="M12" i="1"/>
  <c r="I10" i="1"/>
  <c r="G10" i="1"/>
  <c r="K10" i="1"/>
  <c r="O10" i="1"/>
  <c r="O21" i="1" s="1"/>
  <c r="L21" i="1"/>
  <c r="L25" i="1" s="1"/>
  <c r="J14" i="1"/>
  <c r="K14" i="1"/>
  <c r="M14" i="1"/>
  <c r="E14" i="1"/>
  <c r="G14" i="1"/>
  <c r="I14" i="1"/>
  <c r="N21" i="1"/>
  <c r="N26" i="1" s="1"/>
  <c r="D26" i="1"/>
  <c r="F21" i="1"/>
  <c r="F24" i="1" s="1"/>
  <c r="D24" i="1"/>
  <c r="E21" i="1"/>
  <c r="E25" i="1" s="1"/>
  <c r="K21" i="1"/>
  <c r="K24" i="1" s="1"/>
  <c r="G21" i="1"/>
  <c r="G25" i="1" s="1"/>
  <c r="I21" i="1"/>
  <c r="I26" i="1" s="1"/>
  <c r="J21" i="1"/>
  <c r="J26" i="1" s="1"/>
  <c r="L26" i="1"/>
  <c r="L24" i="1"/>
  <c r="F25" i="1"/>
  <c r="F26" i="1" l="1"/>
  <c r="M21" i="1"/>
  <c r="M26" i="1" s="1"/>
  <c r="H25" i="1"/>
  <c r="H26" i="1"/>
  <c r="H24" i="1"/>
  <c r="N24" i="1"/>
  <c r="O24" i="1"/>
  <c r="O26" i="1"/>
  <c r="O25" i="1"/>
  <c r="K26" i="1"/>
  <c r="M24" i="1"/>
  <c r="I24" i="1"/>
  <c r="G26" i="1"/>
  <c r="J24" i="1"/>
  <c r="E24" i="1"/>
  <c r="N25" i="1"/>
  <c r="N32" i="1" s="1"/>
  <c r="N34" i="1" s="1"/>
  <c r="D32" i="1"/>
  <c r="D34" i="1" s="1"/>
  <c r="D36" i="1" s="1"/>
  <c r="E26" i="1"/>
  <c r="I25" i="1"/>
  <c r="L32" i="1"/>
  <c r="L34" i="1" s="1"/>
  <c r="J25" i="1"/>
  <c r="J32" i="1" s="1"/>
  <c r="J34" i="1" s="1"/>
  <c r="K25" i="1"/>
  <c r="K32" i="1" s="1"/>
  <c r="K34" i="1" s="1"/>
  <c r="G24" i="1"/>
  <c r="F32" i="1"/>
  <c r="F34" i="1" s="1"/>
  <c r="G32" i="1" l="1"/>
  <c r="G34" i="1" s="1"/>
  <c r="O32" i="1"/>
  <c r="O34" i="1" s="1"/>
  <c r="M25" i="1"/>
  <c r="M32" i="1" s="1"/>
  <c r="M34" i="1" s="1"/>
  <c r="I32" i="1"/>
  <c r="I34" i="1" s="1"/>
  <c r="H32" i="1"/>
  <c r="H34" i="1" s="1"/>
  <c r="E32" i="1"/>
  <c r="E34" i="1" s="1"/>
  <c r="E36" i="1"/>
  <c r="F36" i="1" s="1"/>
  <c r="G36" i="1" s="1"/>
  <c r="H36" i="1" l="1"/>
  <c r="I36" i="1" s="1"/>
  <c r="J36" i="1" s="1"/>
  <c r="K36" i="1" s="1"/>
  <c r="L36" i="1" s="1"/>
  <c r="M36" i="1" s="1"/>
  <c r="N36" i="1" s="1"/>
  <c r="O36" i="1" s="1"/>
</calcChain>
</file>

<file path=xl/sharedStrings.xml><?xml version="1.0" encoding="utf-8"?>
<sst xmlns="http://schemas.openxmlformats.org/spreadsheetml/2006/main" count="44" uniqueCount="38">
  <si>
    <t>Time Mode</t>
  </si>
  <si>
    <t>Daily</t>
  </si>
  <si>
    <t>Weekly</t>
  </si>
  <si>
    <t>Monthly</t>
  </si>
  <si>
    <t>Currency</t>
  </si>
  <si>
    <t>£</t>
  </si>
  <si>
    <t>$</t>
  </si>
  <si>
    <t>€</t>
  </si>
  <si>
    <t>Duration</t>
  </si>
  <si>
    <t>1 Year</t>
  </si>
  <si>
    <t>2 Years</t>
  </si>
  <si>
    <t>3 Years</t>
  </si>
  <si>
    <t>Product A</t>
  </si>
  <si>
    <t>Service A</t>
  </si>
  <si>
    <t>Product B</t>
  </si>
  <si>
    <t>Service B</t>
  </si>
  <si>
    <t>Other</t>
  </si>
  <si>
    <t>Product C</t>
  </si>
  <si>
    <t>Service C</t>
  </si>
  <si>
    <t>Direct Labour</t>
  </si>
  <si>
    <t>Direct Materials</t>
  </si>
  <si>
    <t>Direct Expenses</t>
  </si>
  <si>
    <t>Indirect Labour</t>
  </si>
  <si>
    <t>Indirect Materials</t>
  </si>
  <si>
    <t>Indirect Expenses</t>
  </si>
  <si>
    <t>Other Overheads</t>
  </si>
  <si>
    <t>Product D</t>
  </si>
  <si>
    <t>Service D</t>
  </si>
  <si>
    <t>Product E</t>
  </si>
  <si>
    <t>Service E</t>
  </si>
  <si>
    <t>Open Pos.</t>
  </si>
  <si>
    <t>Cash Inflows</t>
  </si>
  <si>
    <t>Total Inflows</t>
  </si>
  <si>
    <t>Cash Outflows</t>
  </si>
  <si>
    <t>Total Outflows</t>
  </si>
  <si>
    <t>Net Cashflow</t>
  </si>
  <si>
    <t>Cumulative Cashflow</t>
  </si>
  <si>
    <t>Company XYZ - Cashflow 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</si>
</sst>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\ yy"/>
    <numFmt numFmtId="165" formatCode="&quot;£&quot;#,##0"/>
    <numFmt numFmtId="166" formatCode="&quot;£&quot;#,##0;[Red]\(&quot;£&quot;#,##0\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166" fontId="1" fillId="2" borderId="2" xfId="0" applyNumberFormat="1" applyFont="1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0" fillId="3" borderId="6" xfId="0" applyFill="1" applyBorder="1"/>
    <xf numFmtId="0" fontId="6" fillId="3" borderId="0" xfId="0" applyFont="1" applyFill="1" applyBorder="1"/>
    <xf numFmtId="0" fontId="0" fillId="3" borderId="0" xfId="0" applyFill="1" applyBorder="1"/>
    <xf numFmtId="0" fontId="0" fillId="3" borderId="7" xfId="0" applyFill="1" applyBorder="1"/>
    <xf numFmtId="0" fontId="0" fillId="3" borderId="0" xfId="0" applyFill="1" applyBorder="1" applyAlignment="1">
      <alignment horizontal="right"/>
    </xf>
    <xf numFmtId="164" fontId="0" fillId="3" borderId="7" xfId="0" applyNumberFormat="1" applyFill="1" applyBorder="1" applyAlignment="1">
      <alignment horizontal="center"/>
    </xf>
    <xf numFmtId="166" fontId="0" fillId="3" borderId="0" xfId="0" applyNumberFormat="1" applyFill="1" applyBorder="1"/>
    <xf numFmtId="0" fontId="0" fillId="3" borderId="8" xfId="0" applyFill="1" applyBorder="1"/>
    <xf numFmtId="0" fontId="0" fillId="3" borderId="9" xfId="0" applyFill="1" applyBorder="1"/>
    <xf numFmtId="166" fontId="0" fillId="3" borderId="9" xfId="0" applyNumberFormat="1" applyFill="1" applyBorder="1"/>
    <xf numFmtId="0" fontId="0" fillId="3" borderId="10" xfId="0" applyFill="1" applyBorder="1"/>
    <xf numFmtId="165" fontId="0" fillId="3" borderId="0" xfId="0" applyNumberFormat="1" applyFill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6" fontId="4" fillId="3" borderId="1" xfId="0" applyNumberFormat="1" applyFont="1" applyFill="1" applyBorder="1"/>
    <xf numFmtId="166" fontId="0" fillId="3" borderId="1" xfId="0" applyNumberFormat="1" applyFill="1" applyBorder="1"/>
    <xf numFmtId="166" fontId="4" fillId="4" borderId="1" xfId="0" applyNumberFormat="1" applyFont="1" applyFill="1" applyBorder="1"/>
    <xf numFmtId="0" fontId="0" fillId="3" borderId="11" xfId="0" applyFill="1" applyBorder="1"/>
    <xf numFmtId="166" fontId="4" fillId="3" borderId="11" xfId="0" applyNumberFormat="1" applyFont="1" applyFill="1" applyBorder="1"/>
    <xf numFmtId="166" fontId="0" fillId="3" borderId="11" xfId="0" applyNumberFormat="1" applyFill="1" applyBorder="1"/>
    <xf numFmtId="166" fontId="1" fillId="3" borderId="12" xfId="0" applyNumberFormat="1" applyFont="1" applyFill="1" applyBorder="1"/>
    <xf numFmtId="0" fontId="1" fillId="3" borderId="12" xfId="0" applyFont="1" applyFill="1" applyBorder="1"/>
    <xf numFmtId="0" fontId="1" fillId="3" borderId="13" xfId="0" applyFont="1" applyFill="1" applyBorder="1"/>
    <xf numFmtId="0" fontId="0" fillId="3" borderId="14" xfId="0" applyFill="1" applyBorder="1"/>
    <xf numFmtId="164" fontId="3" fillId="3" borderId="14" xfId="0" applyNumberFormat="1" applyFont="1" applyFill="1" applyBorder="1" applyAlignment="1">
      <alignment horizontal="center"/>
    </xf>
    <xf numFmtId="166" fontId="0" fillId="4" borderId="1" xfId="0" applyNumberFormat="1" applyFill="1" applyBorder="1"/>
    <xf numFmtId="0" fontId="1" fillId="3" borderId="15" xfId="0" applyFont="1" applyFill="1" applyBorder="1"/>
    <xf numFmtId="166" fontId="1" fillId="3" borderId="16" xfId="0" applyNumberFormat="1" applyFont="1" applyFill="1" applyBorder="1"/>
    <xf numFmtId="166" fontId="0" fillId="4" borderId="12" xfId="0" applyNumberFormat="1" applyFill="1" applyBorder="1"/>
    <xf numFmtId="166" fontId="5" fillId="4" borderId="1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DD342-6C8E-4096-A26C-22556E013FE2}">
  <dimension ref="A1:E4"/>
  <sheetViews>
    <sheetView workbookViewId="0">
      <selection activeCell="E4" sqref="E4"/>
    </sheetView>
  </sheetViews>
  <sheetFormatPr defaultRowHeight="15" x14ac:dyDescent="0.25"/>
  <sheetData>
    <row r="1" spans="1:5" x14ac:dyDescent="0.25">
      <c r="A1" s="1" t="s">
        <v>0</v>
      </c>
      <c r="C1" s="1" t="s">
        <v>4</v>
      </c>
      <c r="E1" s="1" t="s">
        <v>8</v>
      </c>
    </row>
    <row r="2" spans="1:5" x14ac:dyDescent="0.25">
      <c r="A2" t="s">
        <v>1</v>
      </c>
      <c r="C2" t="s">
        <v>5</v>
      </c>
      <c r="E2" t="s">
        <v>9</v>
      </c>
    </row>
    <row r="3" spans="1:5" x14ac:dyDescent="0.25">
      <c r="A3" t="s">
        <v>2</v>
      </c>
      <c r="C3" t="s">
        <v>6</v>
      </c>
      <c r="E3" t="s">
        <v>10</v>
      </c>
    </row>
    <row r="4" spans="1:5" x14ac:dyDescent="0.25">
      <c r="A4" t="s">
        <v>3</v>
      </c>
      <c r="C4" t="s">
        <v>7</v>
      </c>
      <c r="E4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95344-B519-48E5-8E0E-0EB6A6C443B0}">
  <sheetPr>
    <pageSetUpPr fitToPage="1"/>
  </sheetPr>
  <dimension ref="A1:P61"/>
  <sheetViews>
    <sheetView tabSelected="1" zoomScaleNormal="100" workbookViewId="0">
      <selection activeCell="H34" sqref="H34"/>
    </sheetView>
  </sheetViews>
  <sheetFormatPr defaultRowHeight="15" x14ac:dyDescent="0.25"/>
  <cols>
    <col min="1" max="1" width="1.7109375" style="6" customWidth="1"/>
    <col min="2" max="2" width="20.85546875" style="6" customWidth="1"/>
    <col min="3" max="3" width="10.7109375" style="6" bestFit="1" customWidth="1"/>
    <col min="4" max="15" width="10.7109375" style="6" customWidth="1"/>
    <col min="16" max="16" width="1.7109375" style="6" customWidth="1"/>
    <col min="17" max="19" width="10.7109375" style="6" customWidth="1"/>
    <col min="20" max="16384" width="9.140625" style="6"/>
  </cols>
  <sheetData>
    <row r="1" spans="1:16" ht="7.5" customHeight="1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pans="1:16" x14ac:dyDescent="0.25">
      <c r="A2" s="7"/>
      <c r="B2" s="8" t="s">
        <v>37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0"/>
    </row>
    <row r="3" spans="1:16" x14ac:dyDescent="0.25">
      <c r="A3" s="7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0"/>
    </row>
    <row r="4" spans="1:16" x14ac:dyDescent="0.25">
      <c r="A4" s="7"/>
      <c r="B4" s="11" t="s">
        <v>0</v>
      </c>
      <c r="C4" s="19" t="s">
        <v>3</v>
      </c>
      <c r="D4" s="9"/>
      <c r="E4" s="11" t="s">
        <v>4</v>
      </c>
      <c r="F4" s="19" t="s">
        <v>5</v>
      </c>
      <c r="G4" s="9"/>
      <c r="H4" s="11" t="s">
        <v>8</v>
      </c>
      <c r="I4" s="19" t="s">
        <v>9</v>
      </c>
      <c r="J4" s="9"/>
      <c r="K4" s="9"/>
      <c r="L4" s="9"/>
      <c r="M4" s="9"/>
      <c r="N4" s="9"/>
      <c r="O4" s="9"/>
      <c r="P4" s="10"/>
    </row>
    <row r="5" spans="1:16" x14ac:dyDescent="0.25">
      <c r="A5" s="7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10"/>
    </row>
    <row r="6" spans="1:16" x14ac:dyDescent="0.25">
      <c r="A6" s="7"/>
      <c r="B6" s="20"/>
      <c r="C6" s="21" t="s">
        <v>30</v>
      </c>
      <c r="D6" s="21">
        <v>43708</v>
      </c>
      <c r="E6" s="21">
        <f t="shared" ref="E6:N6" si="0">EOMONTH(D6,1)</f>
        <v>43738</v>
      </c>
      <c r="F6" s="21">
        <f t="shared" si="0"/>
        <v>43769</v>
      </c>
      <c r="G6" s="21">
        <f t="shared" si="0"/>
        <v>43799</v>
      </c>
      <c r="H6" s="21">
        <f t="shared" si="0"/>
        <v>43830</v>
      </c>
      <c r="I6" s="21">
        <f t="shared" si="0"/>
        <v>43861</v>
      </c>
      <c r="J6" s="21">
        <f t="shared" si="0"/>
        <v>43890</v>
      </c>
      <c r="K6" s="21">
        <f t="shared" si="0"/>
        <v>43921</v>
      </c>
      <c r="L6" s="21">
        <f t="shared" si="0"/>
        <v>43951</v>
      </c>
      <c r="M6" s="21">
        <f t="shared" si="0"/>
        <v>43982</v>
      </c>
      <c r="N6" s="21">
        <f t="shared" si="0"/>
        <v>44012</v>
      </c>
      <c r="O6" s="21">
        <f t="shared" ref="O6" si="1">EOMONTH(N6,1)</f>
        <v>44043</v>
      </c>
      <c r="P6" s="12"/>
    </row>
    <row r="7" spans="1:16" x14ac:dyDescent="0.25">
      <c r="A7" s="7"/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12"/>
    </row>
    <row r="8" spans="1:16" x14ac:dyDescent="0.25">
      <c r="A8" s="7"/>
      <c r="B8" s="22" t="s">
        <v>31</v>
      </c>
      <c r="C8" s="23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10"/>
    </row>
    <row r="9" spans="1:16" x14ac:dyDescent="0.25">
      <c r="A9" s="7"/>
      <c r="B9" s="20" t="s">
        <v>12</v>
      </c>
      <c r="C9" s="25"/>
      <c r="D9" s="24">
        <v>30000</v>
      </c>
      <c r="E9" s="24">
        <f>D9*1.25</f>
        <v>37500</v>
      </c>
      <c r="F9" s="24">
        <f>D9*1.1</f>
        <v>33000</v>
      </c>
      <c r="G9" s="24">
        <f>D9</f>
        <v>30000</v>
      </c>
      <c r="H9" s="24">
        <f>D9*0.2</f>
        <v>6000</v>
      </c>
      <c r="I9" s="24">
        <f>D9*0.2</f>
        <v>6000</v>
      </c>
      <c r="J9" s="24">
        <f>D9*0.2</f>
        <v>6000</v>
      </c>
      <c r="K9" s="24">
        <f>D9*0.25</f>
        <v>7500</v>
      </c>
      <c r="L9" s="24">
        <f>D9*0.5</f>
        <v>15000</v>
      </c>
      <c r="M9" s="24">
        <f>D9*0.6</f>
        <v>18000</v>
      </c>
      <c r="N9" s="24">
        <f>D9*0.75</f>
        <v>22500</v>
      </c>
      <c r="O9" s="24">
        <f>D9*0.9</f>
        <v>27000</v>
      </c>
      <c r="P9" s="10"/>
    </row>
    <row r="10" spans="1:16" x14ac:dyDescent="0.25">
      <c r="A10" s="7"/>
      <c r="B10" s="20" t="s">
        <v>13</v>
      </c>
      <c r="C10" s="25"/>
      <c r="D10" s="24">
        <f>D9*0.5</f>
        <v>15000</v>
      </c>
      <c r="E10" s="24">
        <f t="shared" ref="E10:E18" si="2">D10*1.25</f>
        <v>18750</v>
      </c>
      <c r="F10" s="24">
        <f t="shared" ref="F10:F18" si="3">D10*1.1</f>
        <v>16500</v>
      </c>
      <c r="G10" s="24">
        <f t="shared" ref="G10:G18" si="4">D10</f>
        <v>15000</v>
      </c>
      <c r="H10" s="24">
        <f t="shared" ref="H10:H18" si="5">D10*0.2</f>
        <v>3000</v>
      </c>
      <c r="I10" s="24">
        <f t="shared" ref="I10:I18" si="6">D10*0.2</f>
        <v>3000</v>
      </c>
      <c r="J10" s="24">
        <f t="shared" ref="J10:J18" si="7">D10*0.2</f>
        <v>3000</v>
      </c>
      <c r="K10" s="24">
        <f t="shared" ref="K10:K18" si="8">D10*0.25</f>
        <v>3750</v>
      </c>
      <c r="L10" s="24">
        <f t="shared" ref="L10:L18" si="9">D10*0.5</f>
        <v>7500</v>
      </c>
      <c r="M10" s="24">
        <f t="shared" ref="M10:M18" si="10">D10*0.6</f>
        <v>9000</v>
      </c>
      <c r="N10" s="24">
        <f t="shared" ref="N10:N18" si="11">D10*0.75</f>
        <v>11250</v>
      </c>
      <c r="O10" s="24">
        <f t="shared" ref="O10:O18" si="12">D10*0.9</f>
        <v>13500</v>
      </c>
      <c r="P10" s="10"/>
    </row>
    <row r="11" spans="1:16" x14ac:dyDescent="0.25">
      <c r="A11" s="7"/>
      <c r="B11" s="20" t="s">
        <v>14</v>
      </c>
      <c r="C11" s="25"/>
      <c r="D11" s="24">
        <v>20000</v>
      </c>
      <c r="E11" s="24">
        <f t="shared" si="2"/>
        <v>25000</v>
      </c>
      <c r="F11" s="24">
        <f t="shared" si="3"/>
        <v>22000</v>
      </c>
      <c r="G11" s="24">
        <f t="shared" si="4"/>
        <v>20000</v>
      </c>
      <c r="H11" s="24">
        <f t="shared" si="5"/>
        <v>4000</v>
      </c>
      <c r="I11" s="24">
        <f t="shared" si="6"/>
        <v>4000</v>
      </c>
      <c r="J11" s="24">
        <f t="shared" si="7"/>
        <v>4000</v>
      </c>
      <c r="K11" s="24">
        <f t="shared" si="8"/>
        <v>5000</v>
      </c>
      <c r="L11" s="24">
        <f t="shared" si="9"/>
        <v>10000</v>
      </c>
      <c r="M11" s="24">
        <f t="shared" si="10"/>
        <v>12000</v>
      </c>
      <c r="N11" s="24">
        <f t="shared" si="11"/>
        <v>15000</v>
      </c>
      <c r="O11" s="24">
        <f t="shared" si="12"/>
        <v>18000</v>
      </c>
      <c r="P11" s="10"/>
    </row>
    <row r="12" spans="1:16" x14ac:dyDescent="0.25">
      <c r="A12" s="7"/>
      <c r="B12" s="20" t="s">
        <v>15</v>
      </c>
      <c r="C12" s="25"/>
      <c r="D12" s="24">
        <f>D11*0.5</f>
        <v>10000</v>
      </c>
      <c r="E12" s="24">
        <f t="shared" si="2"/>
        <v>12500</v>
      </c>
      <c r="F12" s="24">
        <f t="shared" si="3"/>
        <v>11000</v>
      </c>
      <c r="G12" s="24">
        <f t="shared" si="4"/>
        <v>10000</v>
      </c>
      <c r="H12" s="24">
        <f t="shared" si="5"/>
        <v>2000</v>
      </c>
      <c r="I12" s="24">
        <f t="shared" si="6"/>
        <v>2000</v>
      </c>
      <c r="J12" s="24">
        <f t="shared" si="7"/>
        <v>2000</v>
      </c>
      <c r="K12" s="24">
        <f t="shared" si="8"/>
        <v>2500</v>
      </c>
      <c r="L12" s="24">
        <f t="shared" si="9"/>
        <v>5000</v>
      </c>
      <c r="M12" s="24">
        <f t="shared" si="10"/>
        <v>6000</v>
      </c>
      <c r="N12" s="24">
        <f t="shared" si="11"/>
        <v>7500</v>
      </c>
      <c r="O12" s="24">
        <f t="shared" si="12"/>
        <v>9000</v>
      </c>
      <c r="P12" s="10"/>
    </row>
    <row r="13" spans="1:16" x14ac:dyDescent="0.25">
      <c r="A13" s="7"/>
      <c r="B13" s="20" t="s">
        <v>17</v>
      </c>
      <c r="C13" s="25"/>
      <c r="D13" s="24">
        <v>50000</v>
      </c>
      <c r="E13" s="24">
        <f t="shared" si="2"/>
        <v>62500</v>
      </c>
      <c r="F13" s="24">
        <f t="shared" si="3"/>
        <v>55000.000000000007</v>
      </c>
      <c r="G13" s="24">
        <f t="shared" si="4"/>
        <v>50000</v>
      </c>
      <c r="H13" s="24">
        <f t="shared" si="5"/>
        <v>10000</v>
      </c>
      <c r="I13" s="24">
        <f t="shared" si="6"/>
        <v>10000</v>
      </c>
      <c r="J13" s="24">
        <f t="shared" si="7"/>
        <v>10000</v>
      </c>
      <c r="K13" s="24">
        <f t="shared" si="8"/>
        <v>12500</v>
      </c>
      <c r="L13" s="24">
        <f t="shared" si="9"/>
        <v>25000</v>
      </c>
      <c r="M13" s="24">
        <f t="shared" si="10"/>
        <v>30000</v>
      </c>
      <c r="N13" s="24">
        <f t="shared" si="11"/>
        <v>37500</v>
      </c>
      <c r="O13" s="24">
        <f t="shared" si="12"/>
        <v>45000</v>
      </c>
      <c r="P13" s="10"/>
    </row>
    <row r="14" spans="1:16" x14ac:dyDescent="0.25">
      <c r="A14" s="7"/>
      <c r="B14" s="20" t="s">
        <v>18</v>
      </c>
      <c r="C14" s="25"/>
      <c r="D14" s="24">
        <f>D13*0.5</f>
        <v>25000</v>
      </c>
      <c r="E14" s="24">
        <f t="shared" si="2"/>
        <v>31250</v>
      </c>
      <c r="F14" s="24">
        <f t="shared" si="3"/>
        <v>27500.000000000004</v>
      </c>
      <c r="G14" s="24">
        <f t="shared" si="4"/>
        <v>25000</v>
      </c>
      <c r="H14" s="24">
        <f t="shared" si="5"/>
        <v>5000</v>
      </c>
      <c r="I14" s="24">
        <f t="shared" si="6"/>
        <v>5000</v>
      </c>
      <c r="J14" s="24">
        <f t="shared" si="7"/>
        <v>5000</v>
      </c>
      <c r="K14" s="24">
        <f t="shared" si="8"/>
        <v>6250</v>
      </c>
      <c r="L14" s="24">
        <f t="shared" si="9"/>
        <v>12500</v>
      </c>
      <c r="M14" s="24">
        <f t="shared" si="10"/>
        <v>15000</v>
      </c>
      <c r="N14" s="24">
        <f t="shared" si="11"/>
        <v>18750</v>
      </c>
      <c r="O14" s="24">
        <f t="shared" si="12"/>
        <v>22500</v>
      </c>
      <c r="P14" s="10"/>
    </row>
    <row r="15" spans="1:16" x14ac:dyDescent="0.25">
      <c r="A15" s="7"/>
      <c r="B15" s="20" t="s">
        <v>26</v>
      </c>
      <c r="C15" s="25"/>
      <c r="D15" s="24">
        <v>15000</v>
      </c>
      <c r="E15" s="24">
        <f t="shared" si="2"/>
        <v>18750</v>
      </c>
      <c r="F15" s="24">
        <f t="shared" si="3"/>
        <v>16500</v>
      </c>
      <c r="G15" s="24">
        <f t="shared" si="4"/>
        <v>15000</v>
      </c>
      <c r="H15" s="24">
        <f t="shared" si="5"/>
        <v>3000</v>
      </c>
      <c r="I15" s="24">
        <f t="shared" si="6"/>
        <v>3000</v>
      </c>
      <c r="J15" s="24">
        <f t="shared" si="7"/>
        <v>3000</v>
      </c>
      <c r="K15" s="24">
        <f t="shared" si="8"/>
        <v>3750</v>
      </c>
      <c r="L15" s="24">
        <f t="shared" si="9"/>
        <v>7500</v>
      </c>
      <c r="M15" s="24">
        <f t="shared" si="10"/>
        <v>9000</v>
      </c>
      <c r="N15" s="24">
        <f t="shared" si="11"/>
        <v>11250</v>
      </c>
      <c r="O15" s="24">
        <f t="shared" si="12"/>
        <v>13500</v>
      </c>
      <c r="P15" s="10"/>
    </row>
    <row r="16" spans="1:16" x14ac:dyDescent="0.25">
      <c r="A16" s="7"/>
      <c r="B16" s="20" t="s">
        <v>27</v>
      </c>
      <c r="C16" s="25"/>
      <c r="D16" s="24">
        <f>D15*0.5</f>
        <v>7500</v>
      </c>
      <c r="E16" s="24">
        <f t="shared" si="2"/>
        <v>9375</v>
      </c>
      <c r="F16" s="24">
        <f t="shared" si="3"/>
        <v>8250</v>
      </c>
      <c r="G16" s="24">
        <f t="shared" si="4"/>
        <v>7500</v>
      </c>
      <c r="H16" s="24">
        <f t="shared" si="5"/>
        <v>1500</v>
      </c>
      <c r="I16" s="24">
        <f t="shared" si="6"/>
        <v>1500</v>
      </c>
      <c r="J16" s="24">
        <f t="shared" si="7"/>
        <v>1500</v>
      </c>
      <c r="K16" s="24">
        <f t="shared" si="8"/>
        <v>1875</v>
      </c>
      <c r="L16" s="24">
        <f t="shared" si="9"/>
        <v>3750</v>
      </c>
      <c r="M16" s="24">
        <f t="shared" si="10"/>
        <v>4500</v>
      </c>
      <c r="N16" s="24">
        <f t="shared" si="11"/>
        <v>5625</v>
      </c>
      <c r="O16" s="24">
        <f t="shared" si="12"/>
        <v>6750</v>
      </c>
      <c r="P16" s="10"/>
    </row>
    <row r="17" spans="1:16" x14ac:dyDescent="0.25">
      <c r="A17" s="7"/>
      <c r="B17" s="20" t="s">
        <v>28</v>
      </c>
      <c r="C17" s="25"/>
      <c r="D17" s="24">
        <v>17500</v>
      </c>
      <c r="E17" s="24">
        <f t="shared" si="2"/>
        <v>21875</v>
      </c>
      <c r="F17" s="24">
        <f t="shared" si="3"/>
        <v>19250</v>
      </c>
      <c r="G17" s="24">
        <f t="shared" si="4"/>
        <v>17500</v>
      </c>
      <c r="H17" s="24">
        <f t="shared" si="5"/>
        <v>3500</v>
      </c>
      <c r="I17" s="24">
        <f t="shared" si="6"/>
        <v>3500</v>
      </c>
      <c r="J17" s="24">
        <f t="shared" si="7"/>
        <v>3500</v>
      </c>
      <c r="K17" s="24">
        <f t="shared" si="8"/>
        <v>4375</v>
      </c>
      <c r="L17" s="24">
        <f t="shared" si="9"/>
        <v>8750</v>
      </c>
      <c r="M17" s="24">
        <f t="shared" si="10"/>
        <v>10500</v>
      </c>
      <c r="N17" s="24">
        <f t="shared" si="11"/>
        <v>13125</v>
      </c>
      <c r="O17" s="24">
        <f t="shared" si="12"/>
        <v>15750</v>
      </c>
      <c r="P17" s="10"/>
    </row>
    <row r="18" spans="1:16" x14ac:dyDescent="0.25">
      <c r="A18" s="7"/>
      <c r="B18" s="20" t="s">
        <v>29</v>
      </c>
      <c r="C18" s="25"/>
      <c r="D18" s="24">
        <f>D17*0.5</f>
        <v>8750</v>
      </c>
      <c r="E18" s="24">
        <f t="shared" si="2"/>
        <v>10937.5</v>
      </c>
      <c r="F18" s="24">
        <f t="shared" si="3"/>
        <v>9625</v>
      </c>
      <c r="G18" s="24">
        <f t="shared" si="4"/>
        <v>8750</v>
      </c>
      <c r="H18" s="24">
        <f t="shared" si="5"/>
        <v>1750</v>
      </c>
      <c r="I18" s="24">
        <f t="shared" si="6"/>
        <v>1750</v>
      </c>
      <c r="J18" s="24">
        <f t="shared" si="7"/>
        <v>1750</v>
      </c>
      <c r="K18" s="24">
        <f t="shared" si="8"/>
        <v>2187.5</v>
      </c>
      <c r="L18" s="24">
        <f t="shared" si="9"/>
        <v>4375</v>
      </c>
      <c r="M18" s="24">
        <f t="shared" si="10"/>
        <v>5250</v>
      </c>
      <c r="N18" s="24">
        <f t="shared" si="11"/>
        <v>6562.5</v>
      </c>
      <c r="O18" s="24">
        <f t="shared" si="12"/>
        <v>7875</v>
      </c>
      <c r="P18" s="10"/>
    </row>
    <row r="19" spans="1:16" x14ac:dyDescent="0.25">
      <c r="A19" s="7"/>
      <c r="B19" s="20" t="s">
        <v>16</v>
      </c>
      <c r="C19" s="25"/>
      <c r="D19" s="24">
        <v>2500</v>
      </c>
      <c r="E19" s="24">
        <v>2500</v>
      </c>
      <c r="F19" s="24">
        <v>2500</v>
      </c>
      <c r="G19" s="24">
        <v>2500</v>
      </c>
      <c r="H19" s="24">
        <v>2500</v>
      </c>
      <c r="I19" s="24">
        <v>2500</v>
      </c>
      <c r="J19" s="24">
        <v>2500</v>
      </c>
      <c r="K19" s="24">
        <v>2500</v>
      </c>
      <c r="L19" s="24">
        <v>2500</v>
      </c>
      <c r="M19" s="24">
        <v>2500</v>
      </c>
      <c r="N19" s="24">
        <v>2500</v>
      </c>
      <c r="O19" s="24">
        <v>2500</v>
      </c>
      <c r="P19" s="10"/>
    </row>
    <row r="20" spans="1:16" ht="7.5" customHeight="1" thickBot="1" x14ac:dyDescent="0.3">
      <c r="A20" s="7"/>
      <c r="B20" s="26"/>
      <c r="C20" s="27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10"/>
    </row>
    <row r="21" spans="1:16" ht="15.75" thickBot="1" x14ac:dyDescent="0.3">
      <c r="A21" s="7"/>
      <c r="B21" s="31" t="s">
        <v>32</v>
      </c>
      <c r="C21" s="38"/>
      <c r="D21" s="29">
        <f t="shared" ref="D21:O21" si="13">SUM(D8:D20)</f>
        <v>201250</v>
      </c>
      <c r="E21" s="29">
        <f t="shared" si="13"/>
        <v>250937.5</v>
      </c>
      <c r="F21" s="29">
        <f t="shared" si="13"/>
        <v>221125</v>
      </c>
      <c r="G21" s="29">
        <f t="shared" si="13"/>
        <v>201250</v>
      </c>
      <c r="H21" s="29">
        <f t="shared" si="13"/>
        <v>42250</v>
      </c>
      <c r="I21" s="29">
        <f t="shared" si="13"/>
        <v>42250</v>
      </c>
      <c r="J21" s="29">
        <f t="shared" si="13"/>
        <v>42250</v>
      </c>
      <c r="K21" s="29">
        <f t="shared" si="13"/>
        <v>52187.5</v>
      </c>
      <c r="L21" s="29">
        <f t="shared" si="13"/>
        <v>101875</v>
      </c>
      <c r="M21" s="29">
        <f t="shared" si="13"/>
        <v>121750</v>
      </c>
      <c r="N21" s="29">
        <f t="shared" si="13"/>
        <v>151562.5</v>
      </c>
      <c r="O21" s="29">
        <f t="shared" si="13"/>
        <v>181375</v>
      </c>
      <c r="P21" s="10"/>
    </row>
    <row r="22" spans="1:16" x14ac:dyDescent="0.25">
      <c r="A22" s="7"/>
      <c r="B22" s="9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0"/>
    </row>
    <row r="23" spans="1:16" x14ac:dyDescent="0.25">
      <c r="A23" s="7"/>
      <c r="B23" s="22" t="s">
        <v>33</v>
      </c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10"/>
    </row>
    <row r="24" spans="1:16" x14ac:dyDescent="0.25">
      <c r="A24" s="7"/>
      <c r="B24" s="20" t="s">
        <v>19</v>
      </c>
      <c r="C24" s="34"/>
      <c r="D24" s="24">
        <f>-ROUND(D$21*0.2,2)</f>
        <v>-40250</v>
      </c>
      <c r="E24" s="24">
        <f t="shared" ref="E24:O24" si="14">-ROUND(E$21*0.2,2)</f>
        <v>-50187.5</v>
      </c>
      <c r="F24" s="24">
        <f t="shared" si="14"/>
        <v>-44225</v>
      </c>
      <c r="G24" s="24">
        <f t="shared" si="14"/>
        <v>-40250</v>
      </c>
      <c r="H24" s="24">
        <f t="shared" si="14"/>
        <v>-8450</v>
      </c>
      <c r="I24" s="24">
        <f t="shared" si="14"/>
        <v>-8450</v>
      </c>
      <c r="J24" s="24">
        <f t="shared" si="14"/>
        <v>-8450</v>
      </c>
      <c r="K24" s="24">
        <f t="shared" si="14"/>
        <v>-10437.5</v>
      </c>
      <c r="L24" s="24">
        <f t="shared" si="14"/>
        <v>-20375</v>
      </c>
      <c r="M24" s="24">
        <f t="shared" si="14"/>
        <v>-24350</v>
      </c>
      <c r="N24" s="24">
        <f t="shared" si="14"/>
        <v>-30312.5</v>
      </c>
      <c r="O24" s="24">
        <f t="shared" si="14"/>
        <v>-36275</v>
      </c>
      <c r="P24" s="10"/>
    </row>
    <row r="25" spans="1:16" x14ac:dyDescent="0.25">
      <c r="A25" s="7"/>
      <c r="B25" s="20" t="s">
        <v>20</v>
      </c>
      <c r="C25" s="34"/>
      <c r="D25" s="24">
        <f>-ROUND(D$21*0.25,2)</f>
        <v>-50312.5</v>
      </c>
      <c r="E25" s="24">
        <f t="shared" ref="E25:O25" si="15">-ROUND(E$21*0.25,2)</f>
        <v>-62734.38</v>
      </c>
      <c r="F25" s="24">
        <f t="shared" si="15"/>
        <v>-55281.25</v>
      </c>
      <c r="G25" s="24">
        <f t="shared" si="15"/>
        <v>-50312.5</v>
      </c>
      <c r="H25" s="24">
        <f t="shared" si="15"/>
        <v>-10562.5</v>
      </c>
      <c r="I25" s="24">
        <f t="shared" si="15"/>
        <v>-10562.5</v>
      </c>
      <c r="J25" s="24">
        <f t="shared" si="15"/>
        <v>-10562.5</v>
      </c>
      <c r="K25" s="24">
        <f t="shared" si="15"/>
        <v>-13046.88</v>
      </c>
      <c r="L25" s="24">
        <f t="shared" si="15"/>
        <v>-25468.75</v>
      </c>
      <c r="M25" s="24">
        <f t="shared" si="15"/>
        <v>-30437.5</v>
      </c>
      <c r="N25" s="24">
        <f t="shared" si="15"/>
        <v>-37890.629999999997</v>
      </c>
      <c r="O25" s="24">
        <f t="shared" si="15"/>
        <v>-45343.75</v>
      </c>
      <c r="P25" s="10"/>
    </row>
    <row r="26" spans="1:16" x14ac:dyDescent="0.25">
      <c r="A26" s="7"/>
      <c r="B26" s="20" t="s">
        <v>21</v>
      </c>
      <c r="C26" s="34"/>
      <c r="D26" s="24">
        <f>-ROUND(D$21*0.05,2)</f>
        <v>-10062.5</v>
      </c>
      <c r="E26" s="24">
        <f t="shared" ref="E26:O26" si="16">-ROUND(E$21*0.05,2)</f>
        <v>-12546.88</v>
      </c>
      <c r="F26" s="24">
        <f t="shared" si="16"/>
        <v>-11056.25</v>
      </c>
      <c r="G26" s="24">
        <f t="shared" si="16"/>
        <v>-10062.5</v>
      </c>
      <c r="H26" s="24">
        <f t="shared" si="16"/>
        <v>-2112.5</v>
      </c>
      <c r="I26" s="24">
        <f t="shared" si="16"/>
        <v>-2112.5</v>
      </c>
      <c r="J26" s="24">
        <f t="shared" si="16"/>
        <v>-2112.5</v>
      </c>
      <c r="K26" s="24">
        <f t="shared" si="16"/>
        <v>-2609.38</v>
      </c>
      <c r="L26" s="24">
        <f t="shared" si="16"/>
        <v>-5093.75</v>
      </c>
      <c r="M26" s="24">
        <f t="shared" si="16"/>
        <v>-6087.5</v>
      </c>
      <c r="N26" s="24">
        <f t="shared" si="16"/>
        <v>-7578.13</v>
      </c>
      <c r="O26" s="24">
        <f t="shared" si="16"/>
        <v>-9068.75</v>
      </c>
      <c r="P26" s="10"/>
    </row>
    <row r="27" spans="1:16" x14ac:dyDescent="0.25">
      <c r="A27" s="7"/>
      <c r="B27" s="20" t="s">
        <v>22</v>
      </c>
      <c r="C27" s="34"/>
      <c r="D27" s="24">
        <v>-15000</v>
      </c>
      <c r="E27" s="24">
        <v>-15000</v>
      </c>
      <c r="F27" s="24">
        <v>-15000</v>
      </c>
      <c r="G27" s="24">
        <v>-15000</v>
      </c>
      <c r="H27" s="24">
        <v>-15000</v>
      </c>
      <c r="I27" s="24">
        <v>-15000</v>
      </c>
      <c r="J27" s="24">
        <v>-15000</v>
      </c>
      <c r="K27" s="24">
        <v>-15000</v>
      </c>
      <c r="L27" s="24">
        <v>-15000</v>
      </c>
      <c r="M27" s="24">
        <v>-15000</v>
      </c>
      <c r="N27" s="24">
        <v>-15000</v>
      </c>
      <c r="O27" s="24">
        <v>-15000</v>
      </c>
      <c r="P27" s="10"/>
    </row>
    <row r="28" spans="1:16" x14ac:dyDescent="0.25">
      <c r="A28" s="7"/>
      <c r="B28" s="20" t="s">
        <v>23</v>
      </c>
      <c r="C28" s="34"/>
      <c r="D28" s="24">
        <v>-2500</v>
      </c>
      <c r="E28" s="24">
        <v>-2500</v>
      </c>
      <c r="F28" s="24">
        <v>-2500</v>
      </c>
      <c r="G28" s="24">
        <v>-2500</v>
      </c>
      <c r="H28" s="24">
        <v>-2500</v>
      </c>
      <c r="I28" s="24">
        <v>-2500</v>
      </c>
      <c r="J28" s="24">
        <v>-2500</v>
      </c>
      <c r="K28" s="24">
        <v>-2500</v>
      </c>
      <c r="L28" s="24">
        <v>-2500</v>
      </c>
      <c r="M28" s="24">
        <v>-2500</v>
      </c>
      <c r="N28" s="24">
        <v>-2500</v>
      </c>
      <c r="O28" s="24">
        <v>-2500</v>
      </c>
      <c r="P28" s="10"/>
    </row>
    <row r="29" spans="1:16" x14ac:dyDescent="0.25">
      <c r="A29" s="7"/>
      <c r="B29" s="20" t="s">
        <v>24</v>
      </c>
      <c r="C29" s="34"/>
      <c r="D29" s="24">
        <v>-1250</v>
      </c>
      <c r="E29" s="24">
        <v>-1250</v>
      </c>
      <c r="F29" s="24">
        <v>-1250</v>
      </c>
      <c r="G29" s="24">
        <v>-1250</v>
      </c>
      <c r="H29" s="24">
        <v>-1250</v>
      </c>
      <c r="I29" s="24">
        <v>-1250</v>
      </c>
      <c r="J29" s="24">
        <v>-1250</v>
      </c>
      <c r="K29" s="24">
        <v>-1250</v>
      </c>
      <c r="L29" s="24">
        <v>-1250</v>
      </c>
      <c r="M29" s="24">
        <v>-1250</v>
      </c>
      <c r="N29" s="24">
        <v>-1250</v>
      </c>
      <c r="O29" s="24">
        <v>-1250</v>
      </c>
      <c r="P29" s="10"/>
    </row>
    <row r="30" spans="1:16" x14ac:dyDescent="0.25">
      <c r="A30" s="7"/>
      <c r="B30" s="20" t="s">
        <v>25</v>
      </c>
      <c r="C30" s="34"/>
      <c r="D30" s="24">
        <v>-17500</v>
      </c>
      <c r="E30" s="24">
        <v>-17500</v>
      </c>
      <c r="F30" s="24">
        <v>-17500</v>
      </c>
      <c r="G30" s="24">
        <v>-17500</v>
      </c>
      <c r="H30" s="24">
        <v>-17500</v>
      </c>
      <c r="I30" s="24">
        <v>-17500</v>
      </c>
      <c r="J30" s="24">
        <v>-17500</v>
      </c>
      <c r="K30" s="24">
        <v>-17500</v>
      </c>
      <c r="L30" s="24">
        <v>-17500</v>
      </c>
      <c r="M30" s="24">
        <v>-17500</v>
      </c>
      <c r="N30" s="24">
        <v>-17500</v>
      </c>
      <c r="O30" s="24">
        <v>-17500</v>
      </c>
      <c r="P30" s="10"/>
    </row>
    <row r="31" spans="1:16" ht="7.5" customHeight="1" thickBot="1" x14ac:dyDescent="0.3">
      <c r="A31" s="7"/>
      <c r="B31" s="26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10"/>
    </row>
    <row r="32" spans="1:16" ht="15.75" thickBot="1" x14ac:dyDescent="0.3">
      <c r="A32" s="7"/>
      <c r="B32" s="30" t="s">
        <v>34</v>
      </c>
      <c r="C32" s="37"/>
      <c r="D32" s="29">
        <f>SUM(D23:D31)</f>
        <v>-136875</v>
      </c>
      <c r="E32" s="29">
        <f t="shared" ref="E32:O32" si="17">SUM(E23:E31)</f>
        <v>-161718.76</v>
      </c>
      <c r="F32" s="29">
        <f t="shared" si="17"/>
        <v>-146812.5</v>
      </c>
      <c r="G32" s="29">
        <f t="shared" si="17"/>
        <v>-136875</v>
      </c>
      <c r="H32" s="29">
        <f t="shared" si="17"/>
        <v>-57375</v>
      </c>
      <c r="I32" s="29">
        <f t="shared" si="17"/>
        <v>-57375</v>
      </c>
      <c r="J32" s="29">
        <f t="shared" si="17"/>
        <v>-57375</v>
      </c>
      <c r="K32" s="29">
        <f t="shared" si="17"/>
        <v>-62343.759999999995</v>
      </c>
      <c r="L32" s="29">
        <f t="shared" si="17"/>
        <v>-87187.5</v>
      </c>
      <c r="M32" s="29">
        <f t="shared" si="17"/>
        <v>-97125</v>
      </c>
      <c r="N32" s="29">
        <f t="shared" si="17"/>
        <v>-112031.26000000001</v>
      </c>
      <c r="O32" s="29">
        <f t="shared" si="17"/>
        <v>-126937.5</v>
      </c>
      <c r="P32" s="10"/>
    </row>
    <row r="33" spans="1:16" ht="15.75" thickBot="1" x14ac:dyDescent="0.3">
      <c r="A33" s="7"/>
      <c r="B33" s="9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0"/>
    </row>
    <row r="34" spans="1:16" ht="15.75" thickBot="1" x14ac:dyDescent="0.3">
      <c r="A34" s="7"/>
      <c r="B34" s="30" t="s">
        <v>35</v>
      </c>
      <c r="C34" s="37"/>
      <c r="D34" s="29">
        <f>D21+D32</f>
        <v>64375</v>
      </c>
      <c r="E34" s="29">
        <f t="shared" ref="E34:O34" si="18">E21+E32</f>
        <v>89218.739999999991</v>
      </c>
      <c r="F34" s="29">
        <f t="shared" si="18"/>
        <v>74312.5</v>
      </c>
      <c r="G34" s="29">
        <f t="shared" si="18"/>
        <v>64375</v>
      </c>
      <c r="H34" s="29">
        <f t="shared" si="18"/>
        <v>-15125</v>
      </c>
      <c r="I34" s="29">
        <f t="shared" si="18"/>
        <v>-15125</v>
      </c>
      <c r="J34" s="29">
        <f t="shared" si="18"/>
        <v>-15125</v>
      </c>
      <c r="K34" s="29">
        <f t="shared" si="18"/>
        <v>-10156.259999999995</v>
      </c>
      <c r="L34" s="29">
        <f t="shared" si="18"/>
        <v>14687.5</v>
      </c>
      <c r="M34" s="29">
        <f t="shared" si="18"/>
        <v>24625</v>
      </c>
      <c r="N34" s="29">
        <f t="shared" si="18"/>
        <v>39531.239999999991</v>
      </c>
      <c r="O34" s="29">
        <f t="shared" si="18"/>
        <v>54437.5</v>
      </c>
      <c r="P34" s="10"/>
    </row>
    <row r="35" spans="1:16" ht="15.75" thickBot="1" x14ac:dyDescent="0.3">
      <c r="A35" s="7"/>
      <c r="B35" s="9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0"/>
    </row>
    <row r="36" spans="1:16" ht="15.75" thickBot="1" x14ac:dyDescent="0.3">
      <c r="A36" s="7"/>
      <c r="B36" s="35" t="s">
        <v>36</v>
      </c>
      <c r="C36" s="2">
        <v>100000</v>
      </c>
      <c r="D36" s="36">
        <f>C36+D34</f>
        <v>164375</v>
      </c>
      <c r="E36" s="29">
        <f t="shared" ref="E36:O36" si="19">D36+E34</f>
        <v>253593.74</v>
      </c>
      <c r="F36" s="29">
        <f t="shared" si="19"/>
        <v>327906.24</v>
      </c>
      <c r="G36" s="29">
        <f t="shared" si="19"/>
        <v>392281.24</v>
      </c>
      <c r="H36" s="29">
        <f t="shared" si="19"/>
        <v>377156.24</v>
      </c>
      <c r="I36" s="29">
        <f t="shared" si="19"/>
        <v>362031.24</v>
      </c>
      <c r="J36" s="29">
        <f t="shared" si="19"/>
        <v>346906.24</v>
      </c>
      <c r="K36" s="29">
        <f t="shared" si="19"/>
        <v>336749.98</v>
      </c>
      <c r="L36" s="29">
        <f t="shared" si="19"/>
        <v>351437.48</v>
      </c>
      <c r="M36" s="29">
        <f t="shared" si="19"/>
        <v>376062.48</v>
      </c>
      <c r="N36" s="29">
        <f t="shared" si="19"/>
        <v>415593.72</v>
      </c>
      <c r="O36" s="29">
        <f t="shared" si="19"/>
        <v>470031.22</v>
      </c>
      <c r="P36" s="10"/>
    </row>
    <row r="37" spans="1:16" ht="7.5" customHeight="1" thickBot="1" x14ac:dyDescent="0.3">
      <c r="A37" s="14"/>
      <c r="B37" s="15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7"/>
    </row>
    <row r="38" spans="1:16" x14ac:dyDescent="0.25"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6" x14ac:dyDescent="0.25"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6" x14ac:dyDescent="0.25"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6" x14ac:dyDescent="0.25"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6" x14ac:dyDescent="0.25"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6" x14ac:dyDescent="0.25"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6" x14ac:dyDescent="0.25"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6" x14ac:dyDescent="0.25"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6" x14ac:dyDescent="0.25"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6" x14ac:dyDescent="0.25"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6" x14ac:dyDescent="0.25"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3:14" x14ac:dyDescent="0.25"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3:14" x14ac:dyDescent="0.25"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3:14" x14ac:dyDescent="0.25"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3:14" x14ac:dyDescent="0.25"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3:14" x14ac:dyDescent="0.25"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3:14" x14ac:dyDescent="0.25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3:14" x14ac:dyDescent="0.25"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3:14" x14ac:dyDescent="0.25"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3:14" x14ac:dyDescent="0.25"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3:14" x14ac:dyDescent="0.25"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3:14" x14ac:dyDescent="0.25"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3:14" x14ac:dyDescent="0.25"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3:14" x14ac:dyDescent="0.25"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B6700753-6200-4E38-82E4-7E1F02146202}">
          <x14:formula1>
            <xm:f>Inputs!$A$2:$A$4</xm:f>
          </x14:formula1>
          <xm:sqref>C4</xm:sqref>
        </x14:dataValidation>
        <x14:dataValidation type="list" allowBlank="1" showInputMessage="1" showErrorMessage="1" xr:uid="{1BEDC773-D735-4BA1-8BDC-32203C798B42}">
          <x14:formula1>
            <xm:f>Inputs!$C$2:$C$4</xm:f>
          </x14:formula1>
          <xm:sqref>F4</xm:sqref>
        </x14:dataValidation>
        <x14:dataValidation type="list" allowBlank="1" showInputMessage="1" showErrorMessage="1" xr:uid="{C6CB18EB-CEE5-4B96-A4CA-31D236F509B1}">
          <x14:formula1>
            <xm:f>Inputs!$E$2:$E$4</xm:f>
          </x14:formula1>
          <xm:sqref>I4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Inputs</vt:lpstr>
      <vt:lpstr>XYZ Forecast 2019-2020</vt:lpstr>
      <vt:lpstr>'XYZ Forecast 2019-2020'!Print_Area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2019-09-04T14:32:46Z</dcterms:created>
  <dcterms:modified xsi:type="dcterms:W3CDTF">2019-09-04T14:33:18Z</dcterms:modified>
</cp:coreProperties>
</file>